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20" windowWidth="28725" windowHeight="12585"/>
  </bookViews>
  <sheets>
    <sheet name="Single Reference Gene" sheetId="3" r:id="rId1"/>
    <sheet name="Multiple Reference Genes" sheetId="2" r:id="rId2"/>
  </sheets>
  <calcPr calcId="145621"/>
</workbook>
</file>

<file path=xl/calcChain.xml><?xml version="1.0" encoding="utf-8"?>
<calcChain xmlns="http://schemas.openxmlformats.org/spreadsheetml/2006/main">
  <c r="C17" i="3" l="1"/>
  <c r="B18" i="3"/>
  <c r="B17" i="3"/>
  <c r="E14" i="3" l="1"/>
  <c r="D14" i="3"/>
  <c r="E12" i="3"/>
  <c r="D12" i="3"/>
  <c r="E10" i="3"/>
  <c r="D10" i="3"/>
  <c r="E8" i="3"/>
  <c r="D8" i="3"/>
  <c r="C6" i="3"/>
  <c r="F14" i="3" s="1"/>
  <c r="C5" i="3"/>
  <c r="C6" i="2"/>
  <c r="C7" i="2"/>
  <c r="C8" i="2"/>
  <c r="C5" i="2"/>
  <c r="G14" i="3" l="1"/>
  <c r="H14" i="3" s="1"/>
  <c r="F12" i="3"/>
  <c r="G12" i="3" s="1"/>
  <c r="H12" i="3" s="1"/>
  <c r="F10" i="3"/>
  <c r="G10" i="3"/>
  <c r="F8" i="3"/>
  <c r="C18" i="3" l="1"/>
  <c r="D18" i="3"/>
  <c r="H10" i="3"/>
  <c r="G8" i="3"/>
  <c r="H8" i="3" s="1"/>
  <c r="E10" i="2"/>
  <c r="D18" i="2"/>
  <c r="D20" i="2"/>
  <c r="E20" i="2"/>
  <c r="E18" i="2"/>
  <c r="D14" i="2"/>
  <c r="D16" i="2"/>
  <c r="E16" i="2"/>
  <c r="E14" i="2"/>
  <c r="D10" i="2"/>
  <c r="D12" i="2"/>
  <c r="E12" i="2"/>
  <c r="D22" i="2"/>
  <c r="D24" i="2"/>
  <c r="E24" i="2"/>
  <c r="E22" i="2"/>
  <c r="D17" i="3" l="1"/>
  <c r="F12" i="2"/>
  <c r="F10" i="2"/>
  <c r="G10" i="2" s="1"/>
  <c r="H10" i="2" s="1"/>
  <c r="F16" i="2"/>
  <c r="G16" i="2" s="1"/>
  <c r="H16" i="2" s="1"/>
  <c r="F14" i="2"/>
  <c r="F20" i="2"/>
  <c r="F18" i="2"/>
  <c r="G18" i="2" s="1"/>
  <c r="H18" i="2" s="1"/>
  <c r="F22" i="2"/>
  <c r="F24" i="2"/>
  <c r="G14" i="2"/>
  <c r="H14" i="2" s="1"/>
  <c r="G20" i="2"/>
  <c r="H20" i="2" s="1"/>
  <c r="B27" i="2" l="1"/>
  <c r="D27" i="2" s="1"/>
  <c r="G22" i="2"/>
  <c r="H22" i="2" s="1"/>
  <c r="G12" i="2"/>
  <c r="H12" i="2" s="1"/>
  <c r="B28" i="2"/>
  <c r="G24" i="2"/>
  <c r="H24" i="2" s="1"/>
  <c r="C27" i="2" l="1"/>
  <c r="B30" i="2"/>
  <c r="D30" i="2" s="1"/>
  <c r="C28" i="2"/>
  <c r="D28" i="2"/>
  <c r="B31" i="2"/>
  <c r="C31" i="2" l="1"/>
  <c r="C30" i="2"/>
  <c r="D31" i="2"/>
</calcChain>
</file>

<file path=xl/comments1.xml><?xml version="1.0" encoding="utf-8"?>
<comments xmlns="http://schemas.openxmlformats.org/spreadsheetml/2006/main">
  <authors>
    <author>Amy J Replogle</author>
  </authors>
  <commentList>
    <comment ref="B4" authorId="0">
      <text>
        <r>
          <rPr>
            <b/>
            <sz val="9"/>
            <color indexed="81"/>
            <rFont val="Tahoma"/>
            <charset val="1"/>
          </rPr>
          <t>Amy J Replogle:</t>
        </r>
        <r>
          <rPr>
            <sz val="9"/>
            <color indexed="81"/>
            <rFont val="Tahoma"/>
            <charset val="1"/>
          </rPr>
          <t xml:space="preserve">
The percent efficiency is determined by analyzing your standard curve from primer optimization. This value is obtained from the Bio-Rad CFX Manager software. </t>
        </r>
      </text>
    </comment>
    <comment ref="C4" authorId="0">
      <text>
        <r>
          <rPr>
            <b/>
            <sz val="9"/>
            <color indexed="81"/>
            <rFont val="Tahoma"/>
            <charset val="1"/>
          </rPr>
          <t>Amy J Replogle:</t>
        </r>
        <r>
          <rPr>
            <sz val="9"/>
            <color indexed="81"/>
            <rFont val="Tahoma"/>
            <charset val="1"/>
          </rPr>
          <t xml:space="preserve">
Equation in step #4 of Word Document. </t>
        </r>
      </text>
    </comment>
    <comment ref="B7" authorId="0">
      <text>
        <r>
          <rPr>
            <b/>
            <sz val="9"/>
            <color indexed="81"/>
            <rFont val="Tahoma"/>
            <charset val="1"/>
          </rPr>
          <t>Amy J Replogle:</t>
        </r>
        <r>
          <rPr>
            <sz val="9"/>
            <color indexed="81"/>
            <rFont val="Tahoma"/>
            <charset val="1"/>
          </rPr>
          <t xml:space="preserve">
Samples could be different timepoints, genotypes, treatments, etc.</t>
        </r>
      </text>
    </comment>
    <comment ref="C7" authorId="0">
      <text>
        <r>
          <rPr>
            <b/>
            <sz val="9"/>
            <color indexed="81"/>
            <rFont val="Tahoma"/>
            <charset val="1"/>
          </rPr>
          <t>Amy J Replogle:</t>
        </r>
        <r>
          <rPr>
            <sz val="9"/>
            <color indexed="81"/>
            <rFont val="Tahoma"/>
            <charset val="1"/>
          </rPr>
          <t xml:space="preserve">
These values are copied from the Excel Spreadsheet you Export from Bio-Rad CFX Manager.</t>
        </r>
      </text>
    </comment>
    <comment ref="D7" authorId="0">
      <text>
        <r>
          <rPr>
            <b/>
            <sz val="9"/>
            <color indexed="81"/>
            <rFont val="Tahoma"/>
            <charset val="1"/>
          </rPr>
          <t>Amy J Replogle:</t>
        </r>
        <r>
          <rPr>
            <sz val="9"/>
            <color indexed="81"/>
            <rFont val="Tahoma"/>
            <charset val="1"/>
          </rPr>
          <t xml:space="preserve">
Average the Cq values from the technical replicates of each sample. Use Excel to calculate this using the formula: =AVERAGE(C10:C11)</t>
        </r>
      </text>
    </comment>
    <comment ref="E7" authorId="0">
      <text>
        <r>
          <rPr>
            <b/>
            <sz val="9"/>
            <color indexed="81"/>
            <rFont val="Tahoma"/>
            <charset val="1"/>
          </rPr>
          <t>Amy J Replogle:</t>
        </r>
        <r>
          <rPr>
            <sz val="9"/>
            <color indexed="81"/>
            <rFont val="Tahoma"/>
            <charset val="1"/>
          </rPr>
          <t xml:space="preserve">
Standard Deviation of the Cq values. Use Excel to calculate this using the formula: =STDEV(C10:C11)</t>
        </r>
      </text>
    </comment>
    <comment ref="F7" authorId="0">
      <text>
        <r>
          <rPr>
            <b/>
            <sz val="9"/>
            <color indexed="81"/>
            <rFont val="Tahoma"/>
            <charset val="1"/>
          </rPr>
          <t>Amy J Replogle:</t>
        </r>
        <r>
          <rPr>
            <sz val="9"/>
            <color indexed="81"/>
            <rFont val="Tahoma"/>
            <charset val="1"/>
          </rPr>
          <t xml:space="preserve">
Equation in step #7 of Word Document.
Calculated using the comparative Ct method, using amplification efficiencies indicated above, and setting Control expression level to 1.
You can set whatever sample you want to expression level 1. For example if you want to set everything relative to the lowest expressing sample you would use the following formula for REF1: =$C$3^(MIN(D$8:D$11)-D8)</t>
        </r>
      </text>
    </comment>
    <comment ref="G7" authorId="0">
      <text>
        <r>
          <rPr>
            <b/>
            <sz val="9"/>
            <color indexed="81"/>
            <rFont val="Tahoma"/>
            <charset val="1"/>
          </rPr>
          <t>Amy J Replogle:</t>
        </r>
        <r>
          <rPr>
            <sz val="9"/>
            <color indexed="81"/>
            <rFont val="Tahoma"/>
            <charset val="1"/>
          </rPr>
          <t xml:space="preserve">
Equation in step #8 of Word Document.
Standard Deviation of the Relative Quantity using error propagation rules.</t>
        </r>
      </text>
    </comment>
    <comment ref="H7" authorId="0">
      <text>
        <r>
          <rPr>
            <b/>
            <sz val="9"/>
            <color indexed="81"/>
            <rFont val="Tahoma"/>
            <charset val="1"/>
          </rPr>
          <t>Amy J Replogle:</t>
        </r>
        <r>
          <rPr>
            <sz val="9"/>
            <color indexed="81"/>
            <rFont val="Tahoma"/>
            <charset val="1"/>
          </rPr>
          <t xml:space="preserve">
Equation in step #9 of Word Document.
Standard Error of the Relative Quantity using error propagation rules.</t>
        </r>
      </text>
    </comment>
    <comment ref="A8" authorId="0">
      <text>
        <r>
          <rPr>
            <b/>
            <sz val="9"/>
            <color indexed="81"/>
            <rFont val="Tahoma"/>
            <charset val="1"/>
          </rPr>
          <t>Amy J Replogle:</t>
        </r>
        <r>
          <rPr>
            <sz val="9"/>
            <color indexed="81"/>
            <rFont val="Tahoma"/>
            <charset val="1"/>
          </rPr>
          <t xml:space="preserve">
Reference Gene 1</t>
        </r>
      </text>
    </comment>
    <comment ref="B8" authorId="0">
      <text>
        <r>
          <rPr>
            <b/>
            <sz val="9"/>
            <color indexed="81"/>
            <rFont val="Tahoma"/>
            <charset val="1"/>
          </rPr>
          <t>Amy J Replogle:</t>
        </r>
        <r>
          <rPr>
            <sz val="9"/>
            <color indexed="81"/>
            <rFont val="Tahoma"/>
            <charset val="1"/>
          </rPr>
          <t xml:space="preserve">
In this example, there are only 2 technical replicates for each sample, ideally you would have 3 technical replicates.</t>
        </r>
      </text>
    </comment>
    <comment ref="A12" authorId="0">
      <text>
        <r>
          <rPr>
            <b/>
            <sz val="9"/>
            <color indexed="81"/>
            <rFont val="Tahoma"/>
            <charset val="1"/>
          </rPr>
          <t>Amy J Replogle:</t>
        </r>
        <r>
          <rPr>
            <sz val="9"/>
            <color indexed="81"/>
            <rFont val="Tahoma"/>
            <charset val="1"/>
          </rPr>
          <t xml:space="preserve">
Gene of Interest 1</t>
        </r>
      </text>
    </comment>
    <comment ref="B16" authorId="0">
      <text>
        <r>
          <rPr>
            <b/>
            <sz val="9"/>
            <color indexed="81"/>
            <rFont val="Tahoma"/>
            <charset val="1"/>
          </rPr>
          <t>Amy J Replogle:</t>
        </r>
        <r>
          <rPr>
            <sz val="9"/>
            <color indexed="81"/>
            <rFont val="Tahoma"/>
            <charset val="1"/>
          </rPr>
          <t xml:space="preserve">
Equation in step #10 of Word Document.</t>
        </r>
      </text>
    </comment>
    <comment ref="C16" authorId="0">
      <text>
        <r>
          <rPr>
            <b/>
            <sz val="9"/>
            <color indexed="81"/>
            <rFont val="Tahoma"/>
            <charset val="1"/>
          </rPr>
          <t>Amy J Replogle:</t>
        </r>
        <r>
          <rPr>
            <sz val="9"/>
            <color indexed="81"/>
            <rFont val="Tahoma"/>
            <charset val="1"/>
          </rPr>
          <t xml:space="preserve">
Equation in step #11 of Word Document. </t>
        </r>
      </text>
    </comment>
    <comment ref="D16" authorId="0">
      <text>
        <r>
          <rPr>
            <b/>
            <sz val="9"/>
            <color indexed="81"/>
            <rFont val="Tahoma"/>
            <charset val="1"/>
          </rPr>
          <t>Amy J Replogle:</t>
        </r>
        <r>
          <rPr>
            <sz val="9"/>
            <color indexed="81"/>
            <rFont val="Tahoma"/>
            <charset val="1"/>
          </rPr>
          <t xml:space="preserve">
Equation in step #12 of Word Document. </t>
        </r>
      </text>
    </comment>
  </commentList>
</comments>
</file>

<file path=xl/comments2.xml><?xml version="1.0" encoding="utf-8"?>
<comments xmlns="http://schemas.openxmlformats.org/spreadsheetml/2006/main">
  <authors>
    <author>Amy J Replogle</author>
  </authors>
  <commentList>
    <comment ref="B4" authorId="0">
      <text>
        <r>
          <rPr>
            <b/>
            <sz val="9"/>
            <color indexed="81"/>
            <rFont val="Tahoma"/>
            <charset val="1"/>
          </rPr>
          <t>Amy J Replogle:</t>
        </r>
        <r>
          <rPr>
            <sz val="9"/>
            <color indexed="81"/>
            <rFont val="Tahoma"/>
            <charset val="1"/>
          </rPr>
          <t xml:space="preserve">
The percent efficiency is determined by analyzing your standard curve from primer optimization. This value is obtained from the Bio-Rad CFX Manager software. </t>
        </r>
      </text>
    </comment>
    <comment ref="C4" authorId="0">
      <text>
        <r>
          <rPr>
            <b/>
            <sz val="9"/>
            <color indexed="81"/>
            <rFont val="Tahoma"/>
            <charset val="1"/>
          </rPr>
          <t>Amy J Replogle:</t>
        </r>
        <r>
          <rPr>
            <sz val="9"/>
            <color indexed="81"/>
            <rFont val="Tahoma"/>
            <charset val="1"/>
          </rPr>
          <t xml:space="preserve">
Equation in step #4 of Word Document. </t>
        </r>
      </text>
    </comment>
    <comment ref="B9" authorId="0">
      <text>
        <r>
          <rPr>
            <b/>
            <sz val="9"/>
            <color indexed="81"/>
            <rFont val="Tahoma"/>
            <charset val="1"/>
          </rPr>
          <t>Amy J Replogle:</t>
        </r>
        <r>
          <rPr>
            <sz val="9"/>
            <color indexed="81"/>
            <rFont val="Tahoma"/>
            <charset val="1"/>
          </rPr>
          <t xml:space="preserve">
Samples could be different timepoints, genotypes, treatments, etc.</t>
        </r>
      </text>
    </comment>
    <comment ref="C9" authorId="0">
      <text>
        <r>
          <rPr>
            <b/>
            <sz val="9"/>
            <color indexed="81"/>
            <rFont val="Tahoma"/>
            <charset val="1"/>
          </rPr>
          <t>Amy J Replogle:</t>
        </r>
        <r>
          <rPr>
            <sz val="9"/>
            <color indexed="81"/>
            <rFont val="Tahoma"/>
            <charset val="1"/>
          </rPr>
          <t xml:space="preserve">
These values are copied from the Excel Spreadsheet you Export from Bio-Rad CFX Manager.</t>
        </r>
      </text>
    </comment>
    <comment ref="D9" authorId="0">
      <text>
        <r>
          <rPr>
            <b/>
            <sz val="9"/>
            <color indexed="81"/>
            <rFont val="Tahoma"/>
            <charset val="1"/>
          </rPr>
          <t>Amy J Replogle:</t>
        </r>
        <r>
          <rPr>
            <sz val="9"/>
            <color indexed="81"/>
            <rFont val="Tahoma"/>
            <charset val="1"/>
          </rPr>
          <t xml:space="preserve">
Average the Cq values from the technical replicates of each sample. Use Excel to calculate this using the formula: =AVERAGE(C10:C11)</t>
        </r>
      </text>
    </comment>
    <comment ref="E9" authorId="0">
      <text>
        <r>
          <rPr>
            <b/>
            <sz val="9"/>
            <color indexed="81"/>
            <rFont val="Tahoma"/>
            <charset val="1"/>
          </rPr>
          <t>Amy J Replogle:</t>
        </r>
        <r>
          <rPr>
            <sz val="9"/>
            <color indexed="81"/>
            <rFont val="Tahoma"/>
            <charset val="1"/>
          </rPr>
          <t xml:space="preserve">
Standard Deviation of the Cq values. Use Excel to calculate this using the formula: =STDEV(C10:C11)</t>
        </r>
      </text>
    </comment>
    <comment ref="F9" authorId="0">
      <text>
        <r>
          <rPr>
            <b/>
            <sz val="9"/>
            <color indexed="81"/>
            <rFont val="Tahoma"/>
            <charset val="1"/>
          </rPr>
          <t>Amy J Replogle:</t>
        </r>
        <r>
          <rPr>
            <sz val="9"/>
            <color indexed="81"/>
            <rFont val="Tahoma"/>
            <charset val="1"/>
          </rPr>
          <t xml:space="preserve">
Equation in step #7 of Word Document.
Calculated using the comparative Ct method, using amplification efficiencies indicated above, and setting Control expression level to 1.
You can set whatever sample you want to expression level 1. For example if you want to set everything relative to the lowest expressing sample you would use the following formula for REF1: =$C$3^(MIN(D$8:D$11)-D8)</t>
        </r>
      </text>
    </comment>
    <comment ref="G9" authorId="0">
      <text>
        <r>
          <rPr>
            <b/>
            <sz val="9"/>
            <color indexed="81"/>
            <rFont val="Tahoma"/>
            <charset val="1"/>
          </rPr>
          <t>Amy J Replogle:</t>
        </r>
        <r>
          <rPr>
            <sz val="9"/>
            <color indexed="81"/>
            <rFont val="Tahoma"/>
            <charset val="1"/>
          </rPr>
          <t xml:space="preserve">
Equation in step #8 of Word Document.
Standard Deviation of the Relative Quantity using error propagation rules.</t>
        </r>
      </text>
    </comment>
    <comment ref="H9" authorId="0">
      <text>
        <r>
          <rPr>
            <b/>
            <sz val="9"/>
            <color indexed="81"/>
            <rFont val="Tahoma"/>
            <charset val="1"/>
          </rPr>
          <t>Amy J Replogle:</t>
        </r>
        <r>
          <rPr>
            <sz val="9"/>
            <color indexed="81"/>
            <rFont val="Tahoma"/>
            <charset val="1"/>
          </rPr>
          <t xml:space="preserve">
Equation in step #9 of Word Document.
Standard Error of the Relative Quantity using error propagation rules.</t>
        </r>
      </text>
    </comment>
    <comment ref="A10" authorId="0">
      <text>
        <r>
          <rPr>
            <b/>
            <sz val="9"/>
            <color indexed="81"/>
            <rFont val="Tahoma"/>
            <charset val="1"/>
          </rPr>
          <t>Amy J Replogle:</t>
        </r>
        <r>
          <rPr>
            <sz val="9"/>
            <color indexed="81"/>
            <rFont val="Tahoma"/>
            <charset val="1"/>
          </rPr>
          <t xml:space="preserve">
Reference Gene 1</t>
        </r>
      </text>
    </comment>
    <comment ref="B10" authorId="0">
      <text>
        <r>
          <rPr>
            <b/>
            <sz val="9"/>
            <color indexed="81"/>
            <rFont val="Tahoma"/>
            <charset val="1"/>
          </rPr>
          <t>Amy J Replogle:</t>
        </r>
        <r>
          <rPr>
            <sz val="9"/>
            <color indexed="81"/>
            <rFont val="Tahoma"/>
            <charset val="1"/>
          </rPr>
          <t xml:space="preserve">
In this example, there are only 2 technical replicates for each sample, ideally you would have 3 technical replicates.</t>
        </r>
      </text>
    </comment>
    <comment ref="A22" authorId="0">
      <text>
        <r>
          <rPr>
            <b/>
            <sz val="9"/>
            <color indexed="81"/>
            <rFont val="Tahoma"/>
            <charset val="1"/>
          </rPr>
          <t>Amy J Replogle:</t>
        </r>
        <r>
          <rPr>
            <sz val="9"/>
            <color indexed="81"/>
            <rFont val="Tahoma"/>
            <charset val="1"/>
          </rPr>
          <t xml:space="preserve">
Gene of Interest 1</t>
        </r>
      </text>
    </comment>
    <comment ref="B26" authorId="0">
      <text>
        <r>
          <rPr>
            <b/>
            <sz val="9"/>
            <color indexed="81"/>
            <rFont val="Tahoma"/>
            <charset val="1"/>
          </rPr>
          <t>Amy J Replogle:</t>
        </r>
        <r>
          <rPr>
            <sz val="9"/>
            <color indexed="81"/>
            <rFont val="Tahoma"/>
            <charset val="1"/>
          </rPr>
          <t xml:space="preserve">
Equation in step #10 of Word Document.</t>
        </r>
      </text>
    </comment>
    <comment ref="C26" authorId="0">
      <text>
        <r>
          <rPr>
            <b/>
            <sz val="9"/>
            <color indexed="81"/>
            <rFont val="Tahoma"/>
            <charset val="1"/>
          </rPr>
          <t>Amy J Replogle:</t>
        </r>
        <r>
          <rPr>
            <sz val="9"/>
            <color indexed="81"/>
            <rFont val="Tahoma"/>
            <charset val="1"/>
          </rPr>
          <t xml:space="preserve">
Equation in step #11 of Word Document.</t>
        </r>
      </text>
    </comment>
    <comment ref="D26" authorId="0">
      <text>
        <r>
          <rPr>
            <b/>
            <sz val="9"/>
            <color indexed="81"/>
            <rFont val="Tahoma"/>
            <charset val="1"/>
          </rPr>
          <t>Amy J Replogle:</t>
        </r>
        <r>
          <rPr>
            <sz val="9"/>
            <color indexed="81"/>
            <rFont val="Tahoma"/>
            <charset val="1"/>
          </rPr>
          <t xml:space="preserve">
Equation in step #12 of Word Document.</t>
        </r>
      </text>
    </comment>
    <comment ref="B29" authorId="0">
      <text>
        <r>
          <rPr>
            <b/>
            <sz val="9"/>
            <color indexed="81"/>
            <rFont val="Tahoma"/>
            <charset val="1"/>
          </rPr>
          <t>Amy J Replogle:</t>
        </r>
        <r>
          <rPr>
            <sz val="9"/>
            <color indexed="81"/>
            <rFont val="Tahoma"/>
            <charset val="1"/>
          </rPr>
          <t xml:space="preserve">
Equation in step #13 of Word Document.</t>
        </r>
      </text>
    </comment>
    <comment ref="C29" authorId="0">
      <text>
        <r>
          <rPr>
            <b/>
            <sz val="9"/>
            <color indexed="81"/>
            <rFont val="Tahoma"/>
            <charset val="1"/>
          </rPr>
          <t>Amy J Replogle:</t>
        </r>
        <r>
          <rPr>
            <sz val="9"/>
            <color indexed="81"/>
            <rFont val="Tahoma"/>
            <charset val="1"/>
          </rPr>
          <t xml:space="preserve">
Equation in step #14 of Word Document. </t>
        </r>
      </text>
    </comment>
    <comment ref="D29" authorId="0">
      <text>
        <r>
          <rPr>
            <b/>
            <sz val="9"/>
            <color indexed="81"/>
            <rFont val="Tahoma"/>
            <charset val="1"/>
          </rPr>
          <t>Amy J Replogle:</t>
        </r>
        <r>
          <rPr>
            <sz val="9"/>
            <color indexed="81"/>
            <rFont val="Tahoma"/>
            <charset val="1"/>
          </rPr>
          <t xml:space="preserve">
Equation in step #15 of Word Document. </t>
        </r>
      </text>
    </comment>
  </commentList>
</comments>
</file>

<file path=xl/sharedStrings.xml><?xml version="1.0" encoding="utf-8"?>
<sst xmlns="http://schemas.openxmlformats.org/spreadsheetml/2006/main" count="78" uniqueCount="35">
  <si>
    <r>
      <t xml:space="preserve">amplification efficiency </t>
    </r>
    <r>
      <rPr>
        <i/>
        <sz val="10"/>
        <rFont val="Arial"/>
        <family val="2"/>
      </rPr>
      <t>GOI</t>
    </r>
  </si>
  <si>
    <t>Example for multiple reference genes</t>
  </si>
  <si>
    <t>REF1</t>
  </si>
  <si>
    <t>REF2</t>
  </si>
  <si>
    <t>%Efficiency</t>
  </si>
  <si>
    <t>E</t>
  </si>
  <si>
    <t xml:space="preserve">REF3 </t>
  </si>
  <si>
    <t>Cq value</t>
  </si>
  <si>
    <t>SD Cq</t>
  </si>
  <si>
    <t>RQ</t>
  </si>
  <si>
    <t>Control</t>
  </si>
  <si>
    <t>NF Control</t>
  </si>
  <si>
    <r>
      <t>GOI</t>
    </r>
    <r>
      <rPr>
        <vertAlign val="subscript"/>
        <sz val="10"/>
        <rFont val="Arial"/>
        <family val="2"/>
      </rPr>
      <t>norm</t>
    </r>
    <r>
      <rPr>
        <sz val="10"/>
        <rFont val="Arial"/>
      </rPr>
      <t xml:space="preserve"> Control</t>
    </r>
  </si>
  <si>
    <t>Treatment</t>
  </si>
  <si>
    <t>NF Treatment</t>
  </si>
  <si>
    <r>
      <t>GOI</t>
    </r>
    <r>
      <rPr>
        <vertAlign val="subscript"/>
        <sz val="10"/>
        <rFont val="Arial"/>
        <family val="2"/>
      </rPr>
      <t>norm</t>
    </r>
    <r>
      <rPr>
        <sz val="10"/>
        <rFont val="Arial"/>
      </rPr>
      <t xml:space="preserve"> Treatment</t>
    </r>
  </si>
  <si>
    <r>
      <t xml:space="preserve">amplification efficiency </t>
    </r>
    <r>
      <rPr>
        <i/>
        <sz val="10"/>
        <rFont val="Arial"/>
        <family val="2"/>
      </rPr>
      <t>REF1</t>
    </r>
  </si>
  <si>
    <r>
      <t xml:space="preserve">amplification efficiency </t>
    </r>
    <r>
      <rPr>
        <i/>
        <sz val="10"/>
        <rFont val="Arial"/>
        <family val="2"/>
      </rPr>
      <t>REF2</t>
    </r>
  </si>
  <si>
    <r>
      <t>amplification efficiency</t>
    </r>
    <r>
      <rPr>
        <i/>
        <sz val="10"/>
        <rFont val="Arial"/>
        <family val="2"/>
      </rPr>
      <t xml:space="preserve"> REF3</t>
    </r>
  </si>
  <si>
    <t>SD RQ</t>
  </si>
  <si>
    <t>SE RQ</t>
  </si>
  <si>
    <t>NF</t>
  </si>
  <si>
    <t>Sample</t>
  </si>
  <si>
    <t>NF SD</t>
  </si>
  <si>
    <t>NF SE</t>
  </si>
  <si>
    <t>Target</t>
  </si>
  <si>
    <t>NRQ</t>
  </si>
  <si>
    <t>NRQ SD</t>
  </si>
  <si>
    <t>NRQ SE</t>
  </si>
  <si>
    <t>Normalization Factor (NF)</t>
  </si>
  <si>
    <t>Example for single reference gene</t>
  </si>
  <si>
    <t>Modified from geNorm website: http://medgen.ugent.be/~jvdesomp/genorm/example_calculations.xls</t>
  </si>
  <si>
    <t>Normalized Expression Level (NRQ)</t>
  </si>
  <si>
    <t>Mean Cq</t>
  </si>
  <si>
    <t>GOI1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</si>
</sst>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vertAlign val="subscript"/>
      <sz val="10"/>
      <name val="Arial"/>
      <family val="2"/>
    </font>
    <font>
      <b/>
      <sz val="10"/>
      <name val="Arial"/>
      <family val="2"/>
    </font>
    <font>
      <i/>
      <sz val="10"/>
      <name val="Arial"/>
      <family val="2"/>
    </font>
    <font>
      <sz val="10"/>
      <name val="Arial"/>
      <family val="2"/>
    </font>
    <font>
      <sz val="8"/>
      <name val="Arial"/>
    </font>
    <font>
      <sz val="9"/>
      <color indexed="81"/>
      <name val="Tahoma"/>
      <charset val="1"/>
    </font>
    <font>
      <b/>
      <sz val="9"/>
      <color indexed="81"/>
      <name val="Tahoma"/>
      <charset val="1"/>
    </font>
    <font>
      <b/>
      <sz val="16"/>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center"/>
    </xf>
    <xf numFmtId="0" fontId="3" fillId="0" borderId="0" xfId="0" applyFont="1"/>
    <xf numFmtId="0" fontId="4" fillId="0" borderId="0" xfId="0" applyFont="1"/>
    <xf numFmtId="0" fontId="0" fillId="0" borderId="0" xfId="0" applyFill="1"/>
    <xf numFmtId="0" fontId="0" fillId="0" borderId="1" xfId="0" applyBorder="1"/>
    <xf numFmtId="0" fontId="0" fillId="0" borderId="1" xfId="0" applyFill="1" applyBorder="1"/>
    <xf numFmtId="0" fontId="0" fillId="0" borderId="0" xfId="0" applyAlignment="1">
      <alignment horizontal="right"/>
    </xf>
    <xf numFmtId="0" fontId="0" fillId="0" borderId="1" xfId="0" applyBorder="1" applyAlignment="1">
      <alignment horizontal="right"/>
    </xf>
    <xf numFmtId="0" fontId="0" fillId="0" borderId="0" xfId="0" applyFill="1" applyAlignment="1">
      <alignment horizontal="right"/>
    </xf>
    <xf numFmtId="0" fontId="0" fillId="0" borderId="1" xfId="0" applyFill="1" applyBorder="1" applyAlignment="1">
      <alignment horizontal="right"/>
    </xf>
    <xf numFmtId="0" fontId="4" fillId="0" borderId="0" xfId="0" applyFont="1" applyAlignment="1">
      <alignment horizontal="right"/>
    </xf>
    <xf numFmtId="0" fontId="2" fillId="0" borderId="0" xfId="0" applyFont="1" applyFill="1"/>
    <xf numFmtId="0" fontId="2" fillId="0" borderId="0" xfId="0" applyFont="1" applyFill="1" applyBorder="1"/>
    <xf numFmtId="0" fontId="0" fillId="0" borderId="0" xfId="0" applyBorder="1"/>
    <xf numFmtId="0" fontId="2" fillId="0" borderId="0" xfId="0" applyFont="1" applyAlignment="1">
      <alignment horizontal="center"/>
    </xf>
    <xf numFmtId="0" fontId="4" fillId="0" borderId="0" xfId="0" applyFont="1" applyBorder="1"/>
    <xf numFmtId="0" fontId="4" fillId="0" borderId="0" xfId="0" applyFont="1" applyBorder="1" applyAlignment="1">
      <alignment horizontal="right"/>
    </xf>
    <xf numFmtId="0" fontId="0" fillId="0" borderId="0" xfId="0" applyBorder="1" applyAlignment="1">
      <alignment horizontal="right"/>
    </xf>
    <xf numFmtId="0" fontId="2" fillId="0" borderId="0" xfId="0" applyFont="1" applyBorder="1" applyAlignment="1">
      <alignment horizontal="center"/>
    </xf>
    <xf numFmtId="0" fontId="3" fillId="0" borderId="0" xfId="0" applyFont="1" applyBorder="1"/>
    <xf numFmtId="0" fontId="0" fillId="0" borderId="0" xfId="0" applyBorder="1" applyAlignment="1">
      <alignment horizontal="center"/>
    </xf>
    <xf numFmtId="0" fontId="0" fillId="0" borderId="0" xfId="0" applyFill="1" applyBorder="1"/>
    <xf numFmtId="0" fontId="0" fillId="0" borderId="0" xfId="0" applyFill="1" applyBorder="1" applyAlignment="1">
      <alignment horizontal="right"/>
    </xf>
    <xf numFmtId="0" fontId="8" fillId="0" borderId="0" xfId="0"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Linear Scale</a:t>
            </a:r>
          </a:p>
        </c:rich>
      </c:tx>
      <c:layout/>
      <c:overlay val="0"/>
    </c:title>
    <c:autoTitleDeleted val="0"/>
    <c:plotArea>
      <c:layout/>
      <c:barChart>
        <c:barDir val="col"/>
        <c:grouping val="clustered"/>
        <c:varyColors val="0"/>
        <c:ser>
          <c:idx val="0"/>
          <c:order val="0"/>
          <c:invertIfNegative val="0"/>
          <c:errBars>
            <c:errBarType val="both"/>
            <c:errValType val="cust"/>
            <c:noEndCap val="0"/>
            <c:plus>
              <c:numRef>
                <c:f>'Single Reference Gene'!$D$17:$D$18</c:f>
                <c:numCache>
                  <c:formatCode>General</c:formatCode>
                  <c:ptCount val="2"/>
                  <c:pt idx="0">
                    <c:v>0.33634103220180078</c:v>
                  </c:pt>
                  <c:pt idx="1">
                    <c:v>2.9763980652585127E-2</c:v>
                  </c:pt>
                </c:numCache>
              </c:numRef>
            </c:plus>
            <c:minus>
              <c:numRef>
                <c:f>'Single Reference Gene'!$D$17:$D$18</c:f>
                <c:numCache>
                  <c:formatCode>General</c:formatCode>
                  <c:ptCount val="2"/>
                  <c:pt idx="0">
                    <c:v>0.33634103220180078</c:v>
                  </c:pt>
                  <c:pt idx="1">
                    <c:v>2.9763980652585127E-2</c:v>
                  </c:pt>
                </c:numCache>
              </c:numRef>
            </c:minus>
          </c:errBars>
          <c:cat>
            <c:strRef>
              <c:f>('Multiple Reference Genes'!$B$10,'Multiple Reference Genes'!$B$12)</c:f>
              <c:strCache>
                <c:ptCount val="2"/>
                <c:pt idx="0">
                  <c:v>Control</c:v>
                </c:pt>
                <c:pt idx="1">
                  <c:v>Treatment</c:v>
                </c:pt>
              </c:strCache>
            </c:strRef>
          </c:cat>
          <c:val>
            <c:numRef>
              <c:f>'Single Reference Gene'!$B$17:$B$18</c:f>
              <c:numCache>
                <c:formatCode>General</c:formatCode>
                <c:ptCount val="2"/>
                <c:pt idx="0">
                  <c:v>1</c:v>
                </c:pt>
                <c:pt idx="1">
                  <c:v>8.5377516047149896E-2</c:v>
                </c:pt>
              </c:numCache>
            </c:numRef>
          </c:val>
        </c:ser>
        <c:dLbls>
          <c:showLegendKey val="0"/>
          <c:showVal val="0"/>
          <c:showCatName val="0"/>
          <c:showSerName val="0"/>
          <c:showPercent val="0"/>
          <c:showBubbleSize val="0"/>
        </c:dLbls>
        <c:gapWidth val="150"/>
        <c:axId val="80773504"/>
        <c:axId val="80775424"/>
      </c:barChart>
      <c:catAx>
        <c:axId val="80773504"/>
        <c:scaling>
          <c:orientation val="minMax"/>
        </c:scaling>
        <c:delete val="0"/>
        <c:axPos val="b"/>
        <c:title>
          <c:tx>
            <c:rich>
              <a:bodyPr/>
              <a:lstStyle/>
              <a:p>
                <a:pPr>
                  <a:defRPr/>
                </a:pPr>
                <a:r>
                  <a:rPr lang="en-US"/>
                  <a:t>Sample</a:t>
                </a:r>
              </a:p>
            </c:rich>
          </c:tx>
          <c:layout/>
          <c:overlay val="0"/>
        </c:title>
        <c:majorTickMark val="out"/>
        <c:minorTickMark val="none"/>
        <c:tickLblPos val="nextTo"/>
        <c:crossAx val="80775424"/>
        <c:crosses val="autoZero"/>
        <c:auto val="1"/>
        <c:lblAlgn val="ctr"/>
        <c:lblOffset val="100"/>
        <c:noMultiLvlLbl val="0"/>
      </c:catAx>
      <c:valAx>
        <c:axId val="80775424"/>
        <c:scaling>
          <c:orientation val="minMax"/>
        </c:scaling>
        <c:delete val="0"/>
        <c:axPos val="l"/>
        <c:majorGridlines/>
        <c:title>
          <c:tx>
            <c:rich>
              <a:bodyPr rot="-5400000" vert="horz"/>
              <a:lstStyle/>
              <a:p>
                <a:pPr>
                  <a:defRPr/>
                </a:pPr>
                <a:r>
                  <a:rPr lang="en-US"/>
                  <a:t>Normalized Relative Fold Expression</a:t>
                </a:r>
              </a:p>
            </c:rich>
          </c:tx>
          <c:layout/>
          <c:overlay val="0"/>
        </c:title>
        <c:numFmt formatCode="General" sourceLinked="1"/>
        <c:majorTickMark val="out"/>
        <c:minorTickMark val="none"/>
        <c:tickLblPos val="nextTo"/>
        <c:crossAx val="8077350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Logarithmic Scale</a:t>
            </a:r>
          </a:p>
        </c:rich>
      </c:tx>
      <c:layout/>
      <c:overlay val="0"/>
    </c:title>
    <c:autoTitleDeleted val="0"/>
    <c:plotArea>
      <c:layout/>
      <c:barChart>
        <c:barDir val="col"/>
        <c:grouping val="clustered"/>
        <c:varyColors val="0"/>
        <c:ser>
          <c:idx val="0"/>
          <c:order val="0"/>
          <c:invertIfNegative val="0"/>
          <c:errBars>
            <c:errBarType val="both"/>
            <c:errValType val="cust"/>
            <c:noEndCap val="0"/>
            <c:plus>
              <c:numRef>
                <c:f>'Single Reference Gene'!$D$17:$D$18</c:f>
                <c:numCache>
                  <c:formatCode>General</c:formatCode>
                  <c:ptCount val="2"/>
                  <c:pt idx="0">
                    <c:v>0.33634103220180078</c:v>
                  </c:pt>
                  <c:pt idx="1">
                    <c:v>2.9763980652585127E-2</c:v>
                  </c:pt>
                </c:numCache>
              </c:numRef>
            </c:plus>
            <c:minus>
              <c:numRef>
                <c:f>'Single Reference Gene'!$D$17:$D$18</c:f>
                <c:numCache>
                  <c:formatCode>General</c:formatCode>
                  <c:ptCount val="2"/>
                  <c:pt idx="0">
                    <c:v>0.33634103220180078</c:v>
                  </c:pt>
                  <c:pt idx="1">
                    <c:v>2.9763980652585127E-2</c:v>
                  </c:pt>
                </c:numCache>
              </c:numRef>
            </c:minus>
          </c:errBars>
          <c:cat>
            <c:strRef>
              <c:f>('Multiple Reference Genes'!$B$10,'Multiple Reference Genes'!$B$12)</c:f>
              <c:strCache>
                <c:ptCount val="2"/>
                <c:pt idx="0">
                  <c:v>Control</c:v>
                </c:pt>
                <c:pt idx="1">
                  <c:v>Treatment</c:v>
                </c:pt>
              </c:strCache>
            </c:strRef>
          </c:cat>
          <c:val>
            <c:numRef>
              <c:f>'Single Reference Gene'!$B$17:$B$18</c:f>
              <c:numCache>
                <c:formatCode>General</c:formatCode>
                <c:ptCount val="2"/>
                <c:pt idx="0">
                  <c:v>1</c:v>
                </c:pt>
                <c:pt idx="1">
                  <c:v>8.5377516047149896E-2</c:v>
                </c:pt>
              </c:numCache>
            </c:numRef>
          </c:val>
        </c:ser>
        <c:dLbls>
          <c:showLegendKey val="0"/>
          <c:showVal val="0"/>
          <c:showCatName val="0"/>
          <c:showSerName val="0"/>
          <c:showPercent val="0"/>
          <c:showBubbleSize val="0"/>
        </c:dLbls>
        <c:gapWidth val="150"/>
        <c:axId val="80788096"/>
        <c:axId val="81335040"/>
      </c:barChart>
      <c:catAx>
        <c:axId val="80788096"/>
        <c:scaling>
          <c:orientation val="minMax"/>
        </c:scaling>
        <c:delete val="0"/>
        <c:axPos val="b"/>
        <c:title>
          <c:tx>
            <c:rich>
              <a:bodyPr/>
              <a:lstStyle/>
              <a:p>
                <a:pPr>
                  <a:defRPr/>
                </a:pPr>
                <a:r>
                  <a:rPr lang="en-US"/>
                  <a:t>Sample</a:t>
                </a:r>
              </a:p>
            </c:rich>
          </c:tx>
          <c:layout/>
          <c:overlay val="0"/>
        </c:title>
        <c:majorTickMark val="out"/>
        <c:minorTickMark val="none"/>
        <c:tickLblPos val="nextTo"/>
        <c:crossAx val="81335040"/>
        <c:crossesAt val="1.0000000000000002E-2"/>
        <c:auto val="1"/>
        <c:lblAlgn val="ctr"/>
        <c:lblOffset val="100"/>
        <c:noMultiLvlLbl val="0"/>
      </c:catAx>
      <c:valAx>
        <c:axId val="81335040"/>
        <c:scaling>
          <c:logBase val="10"/>
          <c:orientation val="minMax"/>
          <c:max val="10"/>
        </c:scaling>
        <c:delete val="0"/>
        <c:axPos val="l"/>
        <c:majorGridlines/>
        <c:title>
          <c:tx>
            <c:rich>
              <a:bodyPr rot="-5400000" vert="horz"/>
              <a:lstStyle/>
              <a:p>
                <a:pPr>
                  <a:defRPr/>
                </a:pPr>
                <a:r>
                  <a:rPr lang="en-US"/>
                  <a:t>Log10 Normalized Relative Fold Expression</a:t>
                </a:r>
              </a:p>
            </c:rich>
          </c:tx>
          <c:layout/>
          <c:overlay val="0"/>
        </c:title>
        <c:numFmt formatCode="General" sourceLinked="1"/>
        <c:majorTickMark val="out"/>
        <c:minorTickMark val="none"/>
        <c:tickLblPos val="nextTo"/>
        <c:crossAx val="8078809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Linear Scale</a:t>
            </a:r>
          </a:p>
        </c:rich>
      </c:tx>
      <c:layout/>
      <c:overlay val="0"/>
    </c:title>
    <c:autoTitleDeleted val="0"/>
    <c:plotArea>
      <c:layout/>
      <c:barChart>
        <c:barDir val="col"/>
        <c:grouping val="clustered"/>
        <c:varyColors val="0"/>
        <c:ser>
          <c:idx val="0"/>
          <c:order val="0"/>
          <c:invertIfNegative val="0"/>
          <c:errBars>
            <c:errBarType val="both"/>
            <c:errValType val="cust"/>
            <c:noEndCap val="0"/>
            <c:plus>
              <c:numRef>
                <c:f>'Multiple Reference Genes'!$D$30:$D$31</c:f>
                <c:numCache>
                  <c:formatCode>General</c:formatCode>
                  <c:ptCount val="2"/>
                  <c:pt idx="0">
                    <c:v>7.9199627619346499E-2</c:v>
                  </c:pt>
                  <c:pt idx="1">
                    <c:v>7.5833138115419391E-3</c:v>
                  </c:pt>
                </c:numCache>
              </c:numRef>
            </c:plus>
            <c:minus>
              <c:numRef>
                <c:f>'Multiple Reference Genes'!$D$30:$D$31</c:f>
                <c:numCache>
                  <c:formatCode>General</c:formatCode>
                  <c:ptCount val="2"/>
                  <c:pt idx="0">
                    <c:v>7.9199627619346499E-2</c:v>
                  </c:pt>
                  <c:pt idx="1">
                    <c:v>7.5833138115419391E-3</c:v>
                  </c:pt>
                </c:numCache>
              </c:numRef>
            </c:minus>
          </c:errBars>
          <c:cat>
            <c:strRef>
              <c:f>('Multiple Reference Genes'!$B$10,'Multiple Reference Genes'!$B$12)</c:f>
              <c:strCache>
                <c:ptCount val="2"/>
                <c:pt idx="0">
                  <c:v>Control</c:v>
                </c:pt>
                <c:pt idx="1">
                  <c:v>Treatment</c:v>
                </c:pt>
              </c:strCache>
            </c:strRef>
          </c:cat>
          <c:val>
            <c:numRef>
              <c:f>'Multiple Reference Genes'!$B$30:$B$31</c:f>
              <c:numCache>
                <c:formatCode>General</c:formatCode>
                <c:ptCount val="2"/>
                <c:pt idx="0">
                  <c:v>1</c:v>
                </c:pt>
                <c:pt idx="1">
                  <c:v>7.4325444687670203E-2</c:v>
                </c:pt>
              </c:numCache>
            </c:numRef>
          </c:val>
        </c:ser>
        <c:dLbls>
          <c:showLegendKey val="0"/>
          <c:showVal val="0"/>
          <c:showCatName val="0"/>
          <c:showSerName val="0"/>
          <c:showPercent val="0"/>
          <c:showBubbleSize val="0"/>
        </c:dLbls>
        <c:gapWidth val="150"/>
        <c:axId val="81684352"/>
        <c:axId val="81694720"/>
      </c:barChart>
      <c:catAx>
        <c:axId val="81684352"/>
        <c:scaling>
          <c:orientation val="minMax"/>
        </c:scaling>
        <c:delete val="0"/>
        <c:axPos val="b"/>
        <c:title>
          <c:tx>
            <c:rich>
              <a:bodyPr/>
              <a:lstStyle/>
              <a:p>
                <a:pPr>
                  <a:defRPr/>
                </a:pPr>
                <a:r>
                  <a:rPr lang="en-US"/>
                  <a:t>Sample</a:t>
                </a:r>
              </a:p>
            </c:rich>
          </c:tx>
          <c:layout/>
          <c:overlay val="0"/>
        </c:title>
        <c:majorTickMark val="out"/>
        <c:minorTickMark val="none"/>
        <c:tickLblPos val="nextTo"/>
        <c:crossAx val="81694720"/>
        <c:crosses val="autoZero"/>
        <c:auto val="1"/>
        <c:lblAlgn val="ctr"/>
        <c:lblOffset val="100"/>
        <c:noMultiLvlLbl val="0"/>
      </c:catAx>
      <c:valAx>
        <c:axId val="81694720"/>
        <c:scaling>
          <c:orientation val="minMax"/>
        </c:scaling>
        <c:delete val="0"/>
        <c:axPos val="l"/>
        <c:majorGridlines/>
        <c:title>
          <c:tx>
            <c:rich>
              <a:bodyPr rot="-5400000" vert="horz"/>
              <a:lstStyle/>
              <a:p>
                <a:pPr>
                  <a:defRPr/>
                </a:pPr>
                <a:r>
                  <a:rPr lang="en-US"/>
                  <a:t>Normalized Relative Fold Expression</a:t>
                </a:r>
              </a:p>
            </c:rich>
          </c:tx>
          <c:layout/>
          <c:overlay val="0"/>
        </c:title>
        <c:numFmt formatCode="General" sourceLinked="1"/>
        <c:majorTickMark val="out"/>
        <c:minorTickMark val="none"/>
        <c:tickLblPos val="nextTo"/>
        <c:crossAx val="81684352"/>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Logarithmic Scale</a:t>
            </a:r>
          </a:p>
        </c:rich>
      </c:tx>
      <c:layout/>
      <c:overlay val="0"/>
    </c:title>
    <c:autoTitleDeleted val="0"/>
    <c:plotArea>
      <c:layout/>
      <c:barChart>
        <c:barDir val="col"/>
        <c:grouping val="clustered"/>
        <c:varyColors val="0"/>
        <c:ser>
          <c:idx val="0"/>
          <c:order val="0"/>
          <c:invertIfNegative val="0"/>
          <c:errBars>
            <c:errBarType val="both"/>
            <c:errValType val="cust"/>
            <c:noEndCap val="0"/>
            <c:plus>
              <c:numRef>
                <c:f>'Multiple Reference Genes'!$D$30:$D$31</c:f>
                <c:numCache>
                  <c:formatCode>General</c:formatCode>
                  <c:ptCount val="2"/>
                  <c:pt idx="0">
                    <c:v>7.9199627619346499E-2</c:v>
                  </c:pt>
                  <c:pt idx="1">
                    <c:v>7.5833138115419391E-3</c:v>
                  </c:pt>
                </c:numCache>
              </c:numRef>
            </c:plus>
            <c:minus>
              <c:numRef>
                <c:f>'Multiple Reference Genes'!$D$30:$D$31</c:f>
                <c:numCache>
                  <c:formatCode>General</c:formatCode>
                  <c:ptCount val="2"/>
                  <c:pt idx="0">
                    <c:v>7.9199627619346499E-2</c:v>
                  </c:pt>
                  <c:pt idx="1">
                    <c:v>7.5833138115419391E-3</c:v>
                  </c:pt>
                </c:numCache>
              </c:numRef>
            </c:minus>
          </c:errBars>
          <c:cat>
            <c:strRef>
              <c:f>('Multiple Reference Genes'!$B$10,'Multiple Reference Genes'!$B$12)</c:f>
              <c:strCache>
                <c:ptCount val="2"/>
                <c:pt idx="0">
                  <c:v>Control</c:v>
                </c:pt>
                <c:pt idx="1">
                  <c:v>Treatment</c:v>
                </c:pt>
              </c:strCache>
            </c:strRef>
          </c:cat>
          <c:val>
            <c:numRef>
              <c:f>'Multiple Reference Genes'!$B$30:$B$31</c:f>
              <c:numCache>
                <c:formatCode>General</c:formatCode>
                <c:ptCount val="2"/>
                <c:pt idx="0">
                  <c:v>1</c:v>
                </c:pt>
                <c:pt idx="1">
                  <c:v>7.4325444687670203E-2</c:v>
                </c:pt>
              </c:numCache>
            </c:numRef>
          </c:val>
        </c:ser>
        <c:dLbls>
          <c:showLegendKey val="0"/>
          <c:showVal val="0"/>
          <c:showCatName val="0"/>
          <c:showSerName val="0"/>
          <c:showPercent val="0"/>
          <c:showBubbleSize val="0"/>
        </c:dLbls>
        <c:gapWidth val="150"/>
        <c:axId val="83636608"/>
        <c:axId val="83638528"/>
      </c:barChart>
      <c:catAx>
        <c:axId val="83636608"/>
        <c:scaling>
          <c:orientation val="minMax"/>
        </c:scaling>
        <c:delete val="0"/>
        <c:axPos val="b"/>
        <c:title>
          <c:tx>
            <c:rich>
              <a:bodyPr/>
              <a:lstStyle/>
              <a:p>
                <a:pPr>
                  <a:defRPr/>
                </a:pPr>
                <a:r>
                  <a:rPr lang="en-US"/>
                  <a:t>Sample</a:t>
                </a:r>
              </a:p>
            </c:rich>
          </c:tx>
          <c:layout/>
          <c:overlay val="0"/>
        </c:title>
        <c:majorTickMark val="out"/>
        <c:minorTickMark val="none"/>
        <c:tickLblPos val="nextTo"/>
        <c:crossAx val="83638528"/>
        <c:crossesAt val="1.0000000000000002E-2"/>
        <c:auto val="1"/>
        <c:lblAlgn val="ctr"/>
        <c:lblOffset val="100"/>
        <c:noMultiLvlLbl val="0"/>
      </c:catAx>
      <c:valAx>
        <c:axId val="83638528"/>
        <c:scaling>
          <c:logBase val="10"/>
          <c:orientation val="minMax"/>
          <c:max val="10"/>
          <c:min val="1.0000000000000002E-2"/>
        </c:scaling>
        <c:delete val="0"/>
        <c:axPos val="l"/>
        <c:majorGridlines/>
        <c:title>
          <c:tx>
            <c:rich>
              <a:bodyPr rot="-5400000" vert="horz"/>
              <a:lstStyle/>
              <a:p>
                <a:pPr>
                  <a:defRPr/>
                </a:pPr>
                <a:r>
                  <a:rPr lang="en-US"/>
                  <a:t>Log10 Normalized Relative Fold Expression</a:t>
                </a:r>
              </a:p>
            </c:rich>
          </c:tx>
          <c:layout/>
          <c:overlay val="0"/>
        </c:title>
        <c:numFmt formatCode="General" sourceLinked="1"/>
        <c:majorTickMark val="out"/>
        <c:minorTickMark val="none"/>
        <c:tickLblPos val="nextTo"/>
        <c:crossAx val="8363660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266700</xdr:colOff>
      <xdr:row>3</xdr:row>
      <xdr:rowOff>57150</xdr:rowOff>
    </xdr:from>
    <xdr:to>
      <xdr:col>15</xdr:col>
      <xdr:colOff>490538</xdr:colOff>
      <xdr:row>20</xdr:row>
      <xdr:rowOff>52388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257175</xdr:colOff>
      <xdr:row>20</xdr:row>
      <xdr:rowOff>142875</xdr:rowOff>
    </xdr:from>
    <xdr:to>
      <xdr:col>15</xdr:col>
      <xdr:colOff>481013</xdr:colOff>
      <xdr:row>38</xdr:row>
      <xdr:rowOff>90488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414336</xdr:colOff>
      <xdr:row>2</xdr:row>
      <xdr:rowOff>42861</xdr:rowOff>
    </xdr:from>
    <xdr:to>
      <xdr:col>15</xdr:col>
      <xdr:colOff>657224</xdr:colOff>
      <xdr:row>19</xdr:row>
      <xdr:rowOff>152399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404812</xdr:colOff>
      <xdr:row>20</xdr:row>
      <xdr:rowOff>80962</xdr:rowOff>
    </xdr:from>
    <xdr:to>
      <xdr:col>15</xdr:col>
      <xdr:colOff>681037</xdr:colOff>
      <xdr:row>36</xdr:row>
      <xdr:rowOff>157162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8"/>
  <sheetViews>
    <sheetView tabSelected="1" workbookViewId="0">
      <selection activeCell="C29" sqref="C29"/>
    </sheetView>
  </sheetViews>
  <sheetFormatPr defaultRowHeight="12.75" x14ac:dyDescent="0.2"/>
  <cols>
    <col min="1" max="1" width="34.85546875" bestFit="1" customWidth="1"/>
    <col min="2" max="2" width="12.42578125" bestFit="1" customWidth="1"/>
  </cols>
  <sheetData>
    <row r="1" spans="1:16" ht="20.25" x14ac:dyDescent="0.3">
      <c r="A1" s="24" t="s">
        <v>30</v>
      </c>
      <c r="B1" s="24"/>
      <c r="C1" s="24"/>
      <c r="D1" s="24"/>
      <c r="E1" s="24"/>
      <c r="F1" s="24"/>
      <c r="G1" s="24"/>
      <c r="H1" s="24"/>
      <c r="I1" s="24"/>
      <c r="J1" s="24"/>
      <c r="K1" s="24"/>
      <c r="L1" s="24"/>
      <c r="M1" s="24"/>
      <c r="N1" s="24"/>
      <c r="O1" s="24"/>
      <c r="P1" s="24"/>
    </row>
    <row r="2" spans="1:16" x14ac:dyDescent="0.2">
      <c r="A2" s="25" t="s">
        <v>31</v>
      </c>
      <c r="B2" s="25"/>
      <c r="C2" s="25"/>
      <c r="D2" s="25"/>
      <c r="E2" s="25"/>
      <c r="F2" s="25"/>
      <c r="G2" s="25"/>
      <c r="H2" s="25"/>
      <c r="I2" s="25"/>
      <c r="J2" s="25"/>
      <c r="K2" s="25"/>
      <c r="L2" s="25"/>
      <c r="M2" s="25"/>
      <c r="N2" s="25"/>
      <c r="O2" s="25"/>
      <c r="P2" s="25"/>
    </row>
    <row r="4" spans="1:16" x14ac:dyDescent="0.2">
      <c r="B4" t="s">
        <v>4</v>
      </c>
      <c r="C4" t="s">
        <v>5</v>
      </c>
    </row>
    <row r="5" spans="1:16" x14ac:dyDescent="0.2">
      <c r="A5" s="3" t="s">
        <v>16</v>
      </c>
      <c r="B5">
        <v>100</v>
      </c>
      <c r="C5" s="7">
        <f>(B5*0.01)+1</f>
        <v>2</v>
      </c>
    </row>
    <row r="6" spans="1:16" x14ac:dyDescent="0.2">
      <c r="A6" s="5" t="s">
        <v>0</v>
      </c>
      <c r="B6" s="5">
        <v>100</v>
      </c>
      <c r="C6" s="5">
        <f t="shared" ref="C6" si="0">(B6*0.01)+1</f>
        <v>2</v>
      </c>
      <c r="D6" s="5"/>
      <c r="E6" s="5"/>
      <c r="F6" s="5"/>
      <c r="G6" s="5"/>
      <c r="H6" s="5"/>
    </row>
    <row r="7" spans="1:16" x14ac:dyDescent="0.2">
      <c r="A7" s="13" t="s">
        <v>25</v>
      </c>
      <c r="B7" s="15" t="s">
        <v>22</v>
      </c>
      <c r="C7" s="15" t="s">
        <v>7</v>
      </c>
      <c r="D7" s="15" t="s">
        <v>33</v>
      </c>
      <c r="E7" s="15" t="s">
        <v>8</v>
      </c>
      <c r="F7" s="15" t="s">
        <v>9</v>
      </c>
      <c r="G7" s="15" t="s">
        <v>19</v>
      </c>
      <c r="H7" s="15" t="s">
        <v>20</v>
      </c>
    </row>
    <row r="8" spans="1:16" x14ac:dyDescent="0.2">
      <c r="A8" s="2" t="s">
        <v>2</v>
      </c>
      <c r="B8" t="s">
        <v>10</v>
      </c>
      <c r="C8">
        <v>24.5</v>
      </c>
      <c r="D8">
        <f>AVERAGE(C8:C9)</f>
        <v>24.65</v>
      </c>
      <c r="E8">
        <f>STDEV(C8:C9)</f>
        <v>0.21213203435596475</v>
      </c>
      <c r="F8" s="1">
        <f>$C$5^(D8-D8)</f>
        <v>1</v>
      </c>
      <c r="G8">
        <f>E8*F8*LN($C$5)</f>
        <v>0.14703872152028241</v>
      </c>
      <c r="H8">
        <f>G8/SQRT(COUNT(C8:C9))</f>
        <v>0.10397207708399202</v>
      </c>
    </row>
    <row r="9" spans="1:16" x14ac:dyDescent="0.2">
      <c r="B9" t="s">
        <v>10</v>
      </c>
      <c r="C9">
        <v>24.8</v>
      </c>
    </row>
    <row r="10" spans="1:16" x14ac:dyDescent="0.2">
      <c r="B10" t="s">
        <v>13</v>
      </c>
      <c r="C10">
        <v>25.4</v>
      </c>
      <c r="D10">
        <f>AVERAGE(C10:C11)</f>
        <v>25.6</v>
      </c>
      <c r="E10">
        <f>STDEV(C10:C11)</f>
        <v>0.28284271247462051</v>
      </c>
      <c r="F10" s="1">
        <f>$C$5^(D8-D10)</f>
        <v>0.51763246192068768</v>
      </c>
      <c r="G10">
        <f>E10*F10*LN($C$5)</f>
        <v>0.1014826872242859</v>
      </c>
      <c r="H10">
        <f t="shared" ref="H10:H14" si="1">G10/SQRT(COUNT(C10:C11))</f>
        <v>7.1759096309325962E-2</v>
      </c>
    </row>
    <row r="11" spans="1:16" x14ac:dyDescent="0.2">
      <c r="B11" t="s">
        <v>13</v>
      </c>
      <c r="C11">
        <v>25.8</v>
      </c>
    </row>
    <row r="12" spans="1:16" x14ac:dyDescent="0.2">
      <c r="A12" s="2" t="s">
        <v>34</v>
      </c>
      <c r="B12" t="s">
        <v>10</v>
      </c>
      <c r="C12">
        <v>22.3</v>
      </c>
      <c r="D12">
        <f>AVERAGE(C12:C13)</f>
        <v>22.200000000000003</v>
      </c>
      <c r="E12">
        <f>STDEV(C12:C13)</f>
        <v>0.141421356237309</v>
      </c>
      <c r="F12" s="1">
        <f>$C$6^(D12-D12)</f>
        <v>1</v>
      </c>
      <c r="G12">
        <f>E12*F12*LN($C$8)</f>
        <v>0.4523606904438387</v>
      </c>
      <c r="H12">
        <f t="shared" si="1"/>
        <v>0.319867311755067</v>
      </c>
    </row>
    <row r="13" spans="1:16" x14ac:dyDescent="0.2">
      <c r="B13" t="s">
        <v>10</v>
      </c>
      <c r="C13">
        <v>22.1</v>
      </c>
    </row>
    <row r="14" spans="1:16" x14ac:dyDescent="0.2">
      <c r="B14" t="s">
        <v>13</v>
      </c>
      <c r="C14">
        <v>26.8</v>
      </c>
      <c r="D14">
        <f>AVERAGE(C14:C15)</f>
        <v>26.700000000000003</v>
      </c>
      <c r="E14">
        <f>STDEV(C14:C15)</f>
        <v>0.141421356237309</v>
      </c>
      <c r="F14" s="1">
        <f>$C$6^(D12-D14)</f>
        <v>4.4194173824159223E-2</v>
      </c>
      <c r="G14">
        <f>E14*F14*LN($C$8)</f>
        <v>1.9991706984691691E-2</v>
      </c>
      <c r="H14">
        <f t="shared" si="1"/>
        <v>1.4136271576369961E-2</v>
      </c>
    </row>
    <row r="15" spans="1:16" x14ac:dyDescent="0.2">
      <c r="A15" s="5"/>
      <c r="B15" s="5" t="s">
        <v>13</v>
      </c>
      <c r="C15" s="5">
        <v>26.6</v>
      </c>
      <c r="D15" s="5"/>
      <c r="E15" s="5"/>
      <c r="F15" s="5"/>
      <c r="G15" s="5"/>
      <c r="H15" s="5"/>
    </row>
    <row r="16" spans="1:16" x14ac:dyDescent="0.2">
      <c r="A16" s="13" t="s">
        <v>32</v>
      </c>
      <c r="B16" s="15" t="s">
        <v>26</v>
      </c>
      <c r="C16" s="15" t="s">
        <v>27</v>
      </c>
      <c r="D16" s="15" t="s">
        <v>28</v>
      </c>
    </row>
    <row r="17" spans="1:8" ht="15.75" x14ac:dyDescent="0.3">
      <c r="A17" s="4" t="s">
        <v>12</v>
      </c>
      <c r="B17" s="9">
        <f>F12/F8</f>
        <v>1</v>
      </c>
      <c r="C17" s="9">
        <f>B17*((G8/F8)^2+(G12/F12)^2)^0.5</f>
        <v>0.47565804932235256</v>
      </c>
      <c r="D17" s="9">
        <f>B17*((H8/F8)^2+(H12/F12)^2)^0.5</f>
        <v>0.33634103220180078</v>
      </c>
      <c r="E17" s="4"/>
      <c r="F17" s="4"/>
    </row>
    <row r="18" spans="1:8" ht="15.75" x14ac:dyDescent="0.3">
      <c r="A18" s="6" t="s">
        <v>15</v>
      </c>
      <c r="B18" s="10">
        <f>F14/F10</f>
        <v>8.5377516047149896E-2</v>
      </c>
      <c r="C18" s="10">
        <f>B18*((G10/F10)^2+(G14/F14)^2)^0.5</f>
        <v>4.2092625109096296E-2</v>
      </c>
      <c r="D18" s="10">
        <f>B18*((H10/F10)^2+(H14/F14)^2)^0.5</f>
        <v>2.9763980652585127E-2</v>
      </c>
      <c r="E18" s="6"/>
      <c r="F18" s="6"/>
      <c r="G18" s="5"/>
      <c r="H18" s="5"/>
    </row>
  </sheetData>
  <mergeCells count="2">
    <mergeCell ref="A1:P1"/>
    <mergeCell ref="A2:P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2"/>
  <sheetViews>
    <sheetView workbookViewId="0">
      <selection activeCell="B29" sqref="B29:D29"/>
    </sheetView>
  </sheetViews>
  <sheetFormatPr defaultRowHeight="12.75" x14ac:dyDescent="0.2"/>
  <cols>
    <col min="1" max="1" width="34.85546875" bestFit="1" customWidth="1"/>
    <col min="2" max="2" width="14.42578125" customWidth="1"/>
    <col min="3" max="6" width="9.5703125" customWidth="1"/>
    <col min="8" max="9" width="9.5703125" customWidth="1"/>
    <col min="16" max="17" width="9.140625" customWidth="1"/>
  </cols>
  <sheetData>
    <row r="1" spans="1:23" ht="20.25" x14ac:dyDescent="0.3">
      <c r="A1" s="24" t="s">
        <v>1</v>
      </c>
      <c r="B1" s="24"/>
      <c r="C1" s="24"/>
      <c r="D1" s="24"/>
      <c r="E1" s="24"/>
      <c r="F1" s="24"/>
      <c r="G1" s="24"/>
      <c r="H1" s="24"/>
      <c r="I1" s="24"/>
      <c r="J1" s="24"/>
      <c r="K1" s="24"/>
      <c r="L1" s="24"/>
      <c r="M1" s="24"/>
      <c r="N1" s="24"/>
      <c r="O1" s="24"/>
      <c r="P1" s="24"/>
      <c r="Q1" s="14"/>
      <c r="R1" s="14"/>
      <c r="S1" s="14"/>
      <c r="T1" s="14"/>
      <c r="U1" s="14"/>
      <c r="V1" s="14"/>
      <c r="W1" s="14"/>
    </row>
    <row r="2" spans="1:23" x14ac:dyDescent="0.2">
      <c r="A2" s="25" t="s">
        <v>31</v>
      </c>
      <c r="B2" s="25"/>
      <c r="C2" s="25"/>
      <c r="D2" s="25"/>
      <c r="E2" s="25"/>
      <c r="F2" s="25"/>
      <c r="G2" s="25"/>
      <c r="H2" s="25"/>
      <c r="I2" s="25"/>
      <c r="J2" s="25"/>
      <c r="K2" s="25"/>
      <c r="L2" s="25"/>
      <c r="M2" s="25"/>
      <c r="N2" s="25"/>
      <c r="O2" s="25"/>
      <c r="P2" s="25"/>
      <c r="Q2" s="14"/>
      <c r="R2" s="14"/>
      <c r="S2" s="14"/>
      <c r="T2" s="14"/>
      <c r="U2" s="14"/>
      <c r="V2" s="14"/>
      <c r="W2" s="14"/>
    </row>
    <row r="3" spans="1:23" x14ac:dyDescent="0.2">
      <c r="P3" s="16"/>
      <c r="Q3" s="14"/>
      <c r="R3" s="18"/>
      <c r="S3" s="14"/>
      <c r="T3" s="14"/>
      <c r="U3" s="14"/>
      <c r="V3" s="14"/>
      <c r="W3" s="14"/>
    </row>
    <row r="4" spans="1:23" x14ac:dyDescent="0.2">
      <c r="B4" t="s">
        <v>4</v>
      </c>
      <c r="C4" t="s">
        <v>5</v>
      </c>
      <c r="P4" s="14"/>
      <c r="Q4" s="14"/>
      <c r="R4" s="14"/>
      <c r="S4" s="14"/>
      <c r="T4" s="14"/>
      <c r="U4" s="14"/>
      <c r="V4" s="14"/>
      <c r="W4" s="14"/>
    </row>
    <row r="5" spans="1:23" x14ac:dyDescent="0.2">
      <c r="A5" t="s">
        <v>16</v>
      </c>
      <c r="B5">
        <v>100</v>
      </c>
      <c r="C5" s="7">
        <f>(B5*0.01)+1</f>
        <v>2</v>
      </c>
      <c r="P5" s="13"/>
      <c r="Q5" s="19"/>
      <c r="R5" s="19"/>
      <c r="S5" s="19"/>
      <c r="T5" s="19"/>
      <c r="U5" s="19"/>
      <c r="V5" s="19"/>
      <c r="W5" s="19"/>
    </row>
    <row r="6" spans="1:23" x14ac:dyDescent="0.2">
      <c r="A6" t="s">
        <v>17</v>
      </c>
      <c r="B6">
        <v>100</v>
      </c>
      <c r="C6" s="7">
        <f t="shared" ref="C6:C8" si="0">(B6*0.01)+1</f>
        <v>2</v>
      </c>
      <c r="I6" s="14"/>
      <c r="P6" s="20"/>
      <c r="Q6" s="14"/>
      <c r="R6" s="14"/>
      <c r="S6" s="14"/>
      <c r="T6" s="14"/>
      <c r="U6" s="21"/>
      <c r="V6" s="14"/>
      <c r="W6" s="14"/>
    </row>
    <row r="7" spans="1:23" x14ac:dyDescent="0.2">
      <c r="A7" t="s">
        <v>18</v>
      </c>
      <c r="B7">
        <v>100</v>
      </c>
      <c r="C7" s="7">
        <f t="shared" si="0"/>
        <v>2</v>
      </c>
      <c r="I7" s="1"/>
      <c r="P7" s="14"/>
      <c r="Q7" s="14"/>
      <c r="R7" s="14"/>
      <c r="S7" s="14"/>
      <c r="T7" s="14"/>
      <c r="U7" s="14"/>
      <c r="V7" s="14"/>
      <c r="W7" s="14"/>
    </row>
    <row r="8" spans="1:23" x14ac:dyDescent="0.2">
      <c r="A8" s="5" t="s">
        <v>0</v>
      </c>
      <c r="B8" s="5">
        <v>100</v>
      </c>
      <c r="C8" s="8">
        <f t="shared" si="0"/>
        <v>2</v>
      </c>
      <c r="D8" s="5"/>
      <c r="E8" s="5"/>
      <c r="F8" s="5"/>
      <c r="G8" s="5"/>
      <c r="H8" s="5"/>
      <c r="P8" s="14"/>
      <c r="Q8" s="14"/>
      <c r="R8" s="14"/>
      <c r="S8" s="14"/>
      <c r="T8" s="14"/>
      <c r="U8" s="21"/>
      <c r="V8" s="14"/>
      <c r="W8" s="14"/>
    </row>
    <row r="9" spans="1:23" x14ac:dyDescent="0.2">
      <c r="A9" s="13" t="s">
        <v>25</v>
      </c>
      <c r="B9" s="15" t="s">
        <v>22</v>
      </c>
      <c r="C9" s="15" t="s">
        <v>7</v>
      </c>
      <c r="D9" s="15" t="s">
        <v>33</v>
      </c>
      <c r="E9" s="15" t="s">
        <v>8</v>
      </c>
      <c r="F9" s="15" t="s">
        <v>9</v>
      </c>
      <c r="G9" s="15" t="s">
        <v>19</v>
      </c>
      <c r="H9" s="15" t="s">
        <v>20</v>
      </c>
      <c r="P9" s="14"/>
      <c r="Q9" s="14"/>
      <c r="R9" s="14"/>
      <c r="S9" s="14"/>
      <c r="T9" s="14"/>
      <c r="U9" s="14"/>
      <c r="V9" s="14"/>
      <c r="W9" s="14"/>
    </row>
    <row r="10" spans="1:23" x14ac:dyDescent="0.2">
      <c r="A10" s="2" t="s">
        <v>2</v>
      </c>
      <c r="B10" t="s">
        <v>10</v>
      </c>
      <c r="C10">
        <v>24.5</v>
      </c>
      <c r="D10">
        <f>AVERAGE(C10:C11)</f>
        <v>24.65</v>
      </c>
      <c r="E10">
        <f>STDEV(C10:C11)</f>
        <v>0.21213203435596475</v>
      </c>
      <c r="F10" s="1">
        <f>$C$5^(D10-D10)</f>
        <v>1</v>
      </c>
      <c r="G10">
        <f>E10*F10*LN($C$5)</f>
        <v>0.14703872152028241</v>
      </c>
      <c r="H10">
        <f>G10/SQRT(COUNT(C10:C11))</f>
        <v>0.10397207708399202</v>
      </c>
      <c r="P10" s="20"/>
      <c r="Q10" s="14"/>
      <c r="R10" s="14"/>
      <c r="S10" s="14"/>
      <c r="T10" s="14"/>
      <c r="U10" s="21"/>
      <c r="V10" s="14"/>
      <c r="W10" s="14"/>
    </row>
    <row r="11" spans="1:23" x14ac:dyDescent="0.2">
      <c r="B11" t="s">
        <v>10</v>
      </c>
      <c r="C11">
        <v>24.8</v>
      </c>
      <c r="P11" s="14"/>
      <c r="Q11" s="14"/>
      <c r="R11" s="14"/>
      <c r="S11" s="14"/>
      <c r="T11" s="14"/>
      <c r="U11" s="14"/>
      <c r="V11" s="14"/>
      <c r="W11" s="14"/>
    </row>
    <row r="12" spans="1:23" x14ac:dyDescent="0.2">
      <c r="B12" t="s">
        <v>13</v>
      </c>
      <c r="C12">
        <v>25.4</v>
      </c>
      <c r="D12">
        <f>AVERAGE(C12:C13)</f>
        <v>25.6</v>
      </c>
      <c r="E12">
        <f>STDEV(C12:C13)</f>
        <v>0.28284271247462051</v>
      </c>
      <c r="F12" s="1">
        <f>$C$5^(D10-D12)</f>
        <v>0.51763246192068768</v>
      </c>
      <c r="G12">
        <f>E12*F12*LN($C$5)</f>
        <v>0.1014826872242859</v>
      </c>
      <c r="H12">
        <f t="shared" ref="H12:H24" si="1">G12/SQRT(COUNT(C12:C13))</f>
        <v>7.1759096309325962E-2</v>
      </c>
      <c r="P12" s="14"/>
      <c r="Q12" s="14"/>
      <c r="R12" s="14"/>
      <c r="S12" s="14"/>
      <c r="T12" s="14"/>
      <c r="U12" s="21"/>
      <c r="V12" s="14"/>
      <c r="W12" s="14"/>
    </row>
    <row r="13" spans="1:23" x14ac:dyDescent="0.2">
      <c r="B13" t="s">
        <v>13</v>
      </c>
      <c r="C13">
        <v>25.8</v>
      </c>
      <c r="P13" s="14"/>
      <c r="Q13" s="14"/>
      <c r="R13" s="14"/>
      <c r="S13" s="14"/>
      <c r="T13" s="14"/>
      <c r="U13" s="14"/>
      <c r="V13" s="14"/>
      <c r="W13" s="14"/>
    </row>
    <row r="14" spans="1:23" x14ac:dyDescent="0.2">
      <c r="A14" s="2" t="s">
        <v>3</v>
      </c>
      <c r="B14" t="s">
        <v>10</v>
      </c>
      <c r="C14">
        <v>18.3</v>
      </c>
      <c r="D14">
        <f>AVERAGE(C14:C15)</f>
        <v>18.350000000000001</v>
      </c>
      <c r="E14">
        <f>STDEV(C14:C15)</f>
        <v>7.0710678118653253E-2</v>
      </c>
      <c r="F14" s="1">
        <f>$C$6^(D14-D14)</f>
        <v>1</v>
      </c>
      <c r="G14">
        <f>E14*F14*LN($C$6)</f>
        <v>4.9012907173426316E-2</v>
      </c>
      <c r="H14">
        <f t="shared" si="1"/>
        <v>3.4657359027996527E-2</v>
      </c>
      <c r="P14" s="13"/>
      <c r="Q14" s="19"/>
      <c r="R14" s="19"/>
      <c r="S14" s="19"/>
      <c r="T14" s="14"/>
      <c r="U14" s="14"/>
      <c r="V14" s="14"/>
      <c r="W14" s="14"/>
    </row>
    <row r="15" spans="1:23" x14ac:dyDescent="0.2">
      <c r="B15" t="s">
        <v>10</v>
      </c>
      <c r="C15">
        <v>18.399999999999999</v>
      </c>
      <c r="P15" s="14"/>
      <c r="Q15" s="18"/>
      <c r="R15" s="18"/>
      <c r="S15" s="18"/>
      <c r="T15" s="14"/>
      <c r="U15" s="14"/>
      <c r="V15" s="14"/>
      <c r="W15" s="14"/>
    </row>
    <row r="16" spans="1:23" x14ac:dyDescent="0.2">
      <c r="B16" t="s">
        <v>13</v>
      </c>
      <c r="C16">
        <v>18.8</v>
      </c>
      <c r="D16">
        <f>AVERAGE(C16:C17)</f>
        <v>18.75</v>
      </c>
      <c r="E16">
        <f>STDEV(C16:C17)</f>
        <v>7.0710678118655765E-2</v>
      </c>
      <c r="F16" s="1">
        <f>$C$6^(D14-D16)</f>
        <v>0.75785828325519988</v>
      </c>
      <c r="G16">
        <f>E16*F16*LN($C$6)</f>
        <v>3.7144837687800664E-2</v>
      </c>
      <c r="H16">
        <f t="shared" si="1"/>
        <v>2.6265366615117487E-2</v>
      </c>
      <c r="P16" s="14"/>
      <c r="Q16" s="18"/>
      <c r="R16" s="18"/>
      <c r="S16" s="18"/>
      <c r="T16" s="14"/>
      <c r="U16" s="14"/>
      <c r="V16" s="14"/>
      <c r="W16" s="14"/>
    </row>
    <row r="17" spans="1:23" x14ac:dyDescent="0.2">
      <c r="B17" t="s">
        <v>13</v>
      </c>
      <c r="C17">
        <v>18.7</v>
      </c>
      <c r="P17" s="13"/>
      <c r="Q17" s="19"/>
      <c r="R17" s="19"/>
      <c r="S17" s="19"/>
      <c r="T17" s="14"/>
      <c r="U17" s="14"/>
      <c r="V17" s="14"/>
      <c r="W17" s="14"/>
    </row>
    <row r="18" spans="1:23" x14ac:dyDescent="0.2">
      <c r="A18" s="2" t="s">
        <v>6</v>
      </c>
      <c r="B18" t="s">
        <v>10</v>
      </c>
      <c r="C18">
        <v>32.299999999999997</v>
      </c>
      <c r="D18">
        <f>AVERAGE(C18:C19)</f>
        <v>32.349999999999994</v>
      </c>
      <c r="E18">
        <f>STDEV(C18:C19)</f>
        <v>7.0710678118655765E-2</v>
      </c>
      <c r="F18" s="1">
        <f>$C$7^(D18-D18)</f>
        <v>1</v>
      </c>
      <c r="G18">
        <f>E18*F18*LN($C$7)</f>
        <v>4.9012907173428058E-2</v>
      </c>
      <c r="H18">
        <f t="shared" si="1"/>
        <v>3.4657359027997756E-2</v>
      </c>
      <c r="P18" s="22"/>
      <c r="Q18" s="23"/>
      <c r="R18" s="23"/>
      <c r="S18" s="23"/>
      <c r="T18" s="22"/>
      <c r="U18" s="22"/>
      <c r="V18" s="14"/>
      <c r="W18" s="14"/>
    </row>
    <row r="19" spans="1:23" x14ac:dyDescent="0.2">
      <c r="B19" t="s">
        <v>10</v>
      </c>
      <c r="C19">
        <v>32.4</v>
      </c>
      <c r="P19" s="22"/>
      <c r="Q19" s="23"/>
      <c r="R19" s="23"/>
      <c r="S19" s="23"/>
      <c r="T19" s="22"/>
      <c r="U19" s="22"/>
      <c r="V19" s="14"/>
      <c r="W19" s="14"/>
    </row>
    <row r="20" spans="1:23" x14ac:dyDescent="0.2">
      <c r="B20" t="s">
        <v>13</v>
      </c>
      <c r="C20">
        <v>33</v>
      </c>
      <c r="D20">
        <f>AVERAGE(C20:C21)</f>
        <v>33.25</v>
      </c>
      <c r="E20">
        <f>STDEV(C20:C21)</f>
        <v>0.35355339059327379</v>
      </c>
      <c r="F20" s="1">
        <f>$C$7^(D18-D20)</f>
        <v>0.53588673126814446</v>
      </c>
      <c r="G20">
        <f>E20*F20*LN($C$7)</f>
        <v>0.1313268330755849</v>
      </c>
      <c r="H20">
        <f t="shared" si="1"/>
        <v>9.2862094219499855E-2</v>
      </c>
      <c r="P20" s="3"/>
      <c r="Q20" s="11"/>
      <c r="R20" s="11"/>
      <c r="S20" s="3"/>
      <c r="T20" s="3"/>
      <c r="U20" s="3"/>
    </row>
    <row r="21" spans="1:23" x14ac:dyDescent="0.2">
      <c r="B21" t="s">
        <v>13</v>
      </c>
      <c r="C21">
        <v>33.5</v>
      </c>
      <c r="P21" s="16"/>
      <c r="Q21" s="17"/>
      <c r="R21" s="17"/>
      <c r="S21" s="16"/>
      <c r="T21" s="16"/>
      <c r="U21" s="16"/>
      <c r="V21" s="14"/>
      <c r="W21" s="14"/>
    </row>
    <row r="22" spans="1:23" x14ac:dyDescent="0.2">
      <c r="A22" s="2" t="s">
        <v>34</v>
      </c>
      <c r="B22" t="s">
        <v>10</v>
      </c>
      <c r="C22">
        <v>22.3</v>
      </c>
      <c r="D22">
        <f>AVERAGE(C22:C23)</f>
        <v>22.200000000000003</v>
      </c>
      <c r="E22">
        <f>STDEV(C22:C23)</f>
        <v>0.141421356237309</v>
      </c>
      <c r="F22" s="1">
        <f>$C$8^(D22-D22)</f>
        <v>1</v>
      </c>
      <c r="G22">
        <f>E22*F22*LN($C$8)</f>
        <v>9.8025814346854367E-2</v>
      </c>
      <c r="H22">
        <f t="shared" si="1"/>
        <v>6.9314718055994276E-2</v>
      </c>
    </row>
    <row r="23" spans="1:23" x14ac:dyDescent="0.2">
      <c r="B23" t="s">
        <v>10</v>
      </c>
      <c r="C23">
        <v>22.1</v>
      </c>
      <c r="I23" s="14"/>
    </row>
    <row r="24" spans="1:23" x14ac:dyDescent="0.2">
      <c r="B24" t="s">
        <v>13</v>
      </c>
      <c r="C24">
        <v>26.8</v>
      </c>
      <c r="D24">
        <f>AVERAGE(C24:C25)</f>
        <v>26.700000000000003</v>
      </c>
      <c r="E24">
        <f>STDEV(C24:C25)</f>
        <v>0.141421356237309</v>
      </c>
      <c r="F24" s="1">
        <f>$C$8^(D22-D24)</f>
        <v>4.4194173824159223E-2</v>
      </c>
      <c r="G24">
        <f>E24*F24*LN($C$8)</f>
        <v>4.3321698784996431E-3</v>
      </c>
      <c r="H24">
        <f t="shared" si="1"/>
        <v>3.063306698339199E-3</v>
      </c>
    </row>
    <row r="25" spans="1:23" x14ac:dyDescent="0.2">
      <c r="A25" s="5"/>
      <c r="B25" s="5" t="s">
        <v>13</v>
      </c>
      <c r="C25" s="5">
        <v>26.6</v>
      </c>
      <c r="D25" s="5"/>
      <c r="E25" s="5"/>
      <c r="F25" s="5"/>
      <c r="G25" s="5"/>
      <c r="H25" s="5"/>
    </row>
    <row r="26" spans="1:23" x14ac:dyDescent="0.2">
      <c r="A26" s="12" t="s">
        <v>29</v>
      </c>
      <c r="B26" s="15" t="s">
        <v>21</v>
      </c>
      <c r="C26" s="15" t="s">
        <v>23</v>
      </c>
      <c r="D26" s="15" t="s">
        <v>24</v>
      </c>
      <c r="I26" s="14"/>
    </row>
    <row r="27" spans="1:23" x14ac:dyDescent="0.2">
      <c r="A27" t="s">
        <v>11</v>
      </c>
      <c r="B27" s="7">
        <f>GEOMEAN(F10,F14,F18)</f>
        <v>1</v>
      </c>
      <c r="C27" s="7">
        <f>B27*((G10/(3*F10))^2+(G14/(3*F14))^2+(G18/(3*F18))^2)^0.5</f>
        <v>5.418580765959246E-2</v>
      </c>
      <c r="D27" s="7">
        <f>B27*((H10/(3*F10))^2+(H14/(3*F14))^2+(H18/(3*F18))^2)^0.5</f>
        <v>3.8315152040167791E-2</v>
      </c>
    </row>
    <row r="28" spans="1:23" x14ac:dyDescent="0.2">
      <c r="A28" s="5" t="s">
        <v>14</v>
      </c>
      <c r="B28" s="8">
        <f>GEOMEAN(F12,F16,F20)</f>
        <v>0.59460355750135951</v>
      </c>
      <c r="C28" s="8">
        <f>B28*((G12/(3*F12))^2+(G16/(3*F16))^2+(G20/(3*F20))^2)^0.5</f>
        <v>6.2956613225320077E-2</v>
      </c>
      <c r="D28" s="8">
        <f>B28*((H12/(3*F12))^2+(H16/(3*F16))^2+(H20/(3*F20))^2)^0.5</f>
        <v>4.45170481321625E-2</v>
      </c>
      <c r="E28" s="5"/>
      <c r="F28" s="5"/>
      <c r="G28" s="5"/>
      <c r="H28" s="5"/>
    </row>
    <row r="29" spans="1:23" x14ac:dyDescent="0.2">
      <c r="A29" s="13" t="s">
        <v>32</v>
      </c>
      <c r="B29" s="15" t="s">
        <v>26</v>
      </c>
      <c r="C29" s="15" t="s">
        <v>27</v>
      </c>
      <c r="D29" s="15" t="s">
        <v>28</v>
      </c>
      <c r="I29" s="14"/>
    </row>
    <row r="30" spans="1:23" ht="15.75" x14ac:dyDescent="0.3">
      <c r="A30" s="4" t="s">
        <v>12</v>
      </c>
      <c r="B30" s="9">
        <f>F22/B27</f>
        <v>1</v>
      </c>
      <c r="C30" s="9">
        <f>B30*((C27/B27)^2+(G22/F22)^2)^0.5</f>
        <v>0.11200518751417859</v>
      </c>
      <c r="D30" s="9">
        <f>B30*((D27/B27)^2+(H22/F22)^2)^0.5</f>
        <v>7.9199627619346499E-2</v>
      </c>
      <c r="E30" s="4"/>
      <c r="F30" s="4"/>
    </row>
    <row r="31" spans="1:23" ht="15.75" x14ac:dyDescent="0.3">
      <c r="A31" s="6" t="s">
        <v>15</v>
      </c>
      <c r="B31" s="10">
        <f>F24/B28</f>
        <v>7.4325444687670203E-2</v>
      </c>
      <c r="C31" s="10">
        <f>B31*((C28/B28)^2+(G24/F24)^2)^0.5</f>
        <v>1.0724425240013821E-2</v>
      </c>
      <c r="D31" s="10">
        <f>B31*((D28/B28)^2+(H24/F24)^2)^0.5</f>
        <v>7.5833138115419391E-3</v>
      </c>
      <c r="E31" s="6"/>
      <c r="F31" s="6"/>
      <c r="G31" s="5"/>
      <c r="H31" s="5"/>
    </row>
    <row r="32" spans="1:23" x14ac:dyDescent="0.2">
      <c r="A32" s="16"/>
      <c r="B32" s="17"/>
      <c r="C32" s="17"/>
      <c r="D32" s="16"/>
      <c r="E32" s="16"/>
      <c r="F32" s="16"/>
      <c r="G32" s="14"/>
      <c r="H32" s="14"/>
      <c r="I32" s="14"/>
    </row>
  </sheetData>
  <mergeCells count="2">
    <mergeCell ref="A1:P1"/>
    <mergeCell ref="A2:P2"/>
  </mergeCells>
  <phoneticPr fontId="5" type="noConversion"/>
  <pageMargins left="0.75" right="0.75" top="1" bottom="1" header="0.5" footer="0.5"/>
  <pageSetup paperSize="9" orientation="portrait"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Single Reference Gene</vt:lpstr>
      <vt:lpstr>Multiple Reference Genes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Vandesompele-Lefebvre</dc:creator>
  <cp:lastModifiedBy>Amy J Replogle</cp:lastModifiedBy>
  <dcterms:created xsi:type="dcterms:W3CDTF">2002-09-09T19:20:23Z</dcterms:created>
  <dcterms:modified xsi:type="dcterms:W3CDTF">2014-05-28T21:43:56Z</dcterms:modified>
</cp:coreProperties>
</file>